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ДДУ 325 уч. 915\Окна и Витражи\тендер витражи\Тендер витражи для размещения\"/>
    </mc:Choice>
  </mc:AlternateContent>
  <xr:revisionPtr revIDLastSave="0" documentId="13_ncr:1_{27E5CB2A-1D3B-4232-9CE7-C1ADDA57BAEE}" xr6:coauthVersionLast="45" xr6:coauthVersionMax="45" xr10:uidLastSave="{00000000-0000-0000-0000-000000000000}"/>
  <bookViews>
    <workbookView xWindow="-120" yWindow="-120" windowWidth="29040" windowHeight="15990" xr2:uid="{B3EAF6DA-6B8B-4607-AD13-BF27AE002C95}"/>
  </bookViews>
  <sheets>
    <sheet name="Протокол" sheetId="4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4" l="1"/>
  <c r="E50" i="4" l="1"/>
  <c r="E54" i="4"/>
  <c r="E52" i="4" s="1"/>
  <c r="E44" i="4"/>
  <c r="E42" i="4"/>
  <c r="G52" i="4" l="1"/>
  <c r="H50" i="4"/>
  <c r="H55" i="4" s="1"/>
  <c r="G54" i="4"/>
  <c r="G55" i="4" l="1"/>
  <c r="G56" i="4" s="1"/>
  <c r="E28" i="4" l="1"/>
  <c r="G28" i="4" s="1"/>
  <c r="E23" i="4"/>
  <c r="E26" i="4" l="1"/>
  <c r="G26" i="4" l="1"/>
  <c r="E24" i="4"/>
  <c r="H24" i="4" s="1"/>
  <c r="E49" i="4" l="1"/>
  <c r="E47" i="4" s="1"/>
  <c r="G47" i="4" s="1"/>
  <c r="G42" i="4"/>
  <c r="E39" i="4"/>
  <c r="E37" i="4" s="1"/>
  <c r="H37" i="4" s="1"/>
  <c r="E36" i="4"/>
  <c r="G36" i="4" s="1"/>
  <c r="E33" i="4"/>
  <c r="G32" i="4" s="1"/>
  <c r="G23" i="4"/>
  <c r="G39" i="4" l="1"/>
  <c r="G44" i="4"/>
  <c r="G49" i="4"/>
  <c r="E21" i="4"/>
  <c r="G21" i="4" s="1"/>
  <c r="E31" i="4"/>
  <c r="G31" i="4" s="1"/>
  <c r="E34" i="4"/>
  <c r="H34" i="4" s="1"/>
  <c r="E40" i="4"/>
  <c r="H40" i="4" s="1"/>
  <c r="E45" i="4"/>
  <c r="H45" i="4" s="1"/>
  <c r="E19" i="4" l="1"/>
  <c r="H19" i="4" s="1"/>
  <c r="E29" i="4"/>
  <c r="H29" i="4" s="1"/>
</calcChain>
</file>

<file path=xl/sharedStrings.xml><?xml version="1.0" encoding="utf-8"?>
<sst xmlns="http://schemas.openxmlformats.org/spreadsheetml/2006/main" count="118" uniqueCount="82">
  <si>
    <t>по адресу: Ленинградская область,</t>
  </si>
  <si>
    <t>сельское поселение,поселок Бугры, массив Центральное</t>
  </si>
  <si>
    <t>земельный участок с кадастровым номером 47:07:0713003:915</t>
  </si>
  <si>
    <t>Наименование видов работ, конструктивных элементов и материалов</t>
  </si>
  <si>
    <t>ДДУ</t>
  </si>
  <si>
    <t>м2</t>
  </si>
  <si>
    <t>3</t>
  </si>
  <si>
    <t>шт</t>
  </si>
  <si>
    <t>5</t>
  </si>
  <si>
    <t>6.2</t>
  </si>
  <si>
    <t>Стоимость за единицу, 
руб</t>
  </si>
  <si>
    <t>Общая стоимость материалов, 
руб.</t>
  </si>
  <si>
    <t>Общая стоимость работы, 
руб.</t>
  </si>
  <si>
    <t>Итого:</t>
  </si>
  <si>
    <t>ВСЕГО:</t>
  </si>
  <si>
    <t>в том числе НДС</t>
  </si>
  <si>
    <t>2</t>
  </si>
  <si>
    <t>4</t>
  </si>
  <si>
    <t>Форма подачи КП</t>
  </si>
  <si>
    <t>1</t>
  </si>
  <si>
    <t>«ГЕНПОДРЯДЧИК»:</t>
  </si>
  <si>
    <t>«СУБПОДРЯДЧИК»:</t>
  </si>
  <si>
    <t>Генеральный директор</t>
  </si>
  <si>
    <t>ООО «ПрокСтрой»</t>
  </si>
  <si>
    <t>_________________ (В.Н.Юрьев.)</t>
  </si>
  <si>
    <t>м.п.</t>
  </si>
  <si>
    <t xml:space="preserve">м.п. </t>
  </si>
  <si>
    <t>Наименование  объекта:</t>
  </si>
  <si>
    <t>"Детское образовательное учреждение на 325 мест с бассейном"</t>
  </si>
  <si>
    <t>Всеволожский муниципальный район, Бугровское</t>
  </si>
  <si>
    <t>Вид работ: Монтаж витражей ДДУ (Шифр 05/03-2023-АР1)</t>
  </si>
  <si>
    <t xml:space="preserve">Стадия "Р"    </t>
  </si>
  <si>
    <t>№                       п.п</t>
  </si>
  <si>
    <t>Код</t>
  </si>
  <si>
    <t>ЕИ</t>
  </si>
  <si>
    <t>Примечание</t>
  </si>
  <si>
    <t>Изготовление и монтаж витражных конструкций из "теплого" алюминиевого профиля. В-1 - с дверным блоком</t>
  </si>
  <si>
    <t xml:space="preserve"> 1.1</t>
  </si>
  <si>
    <t xml:space="preserve"> 1.2</t>
  </si>
  <si>
    <t>Изготовление и монтаж витражных конструкций из "теплого" алюминиевого профиля. В-2 - с дверным блоком</t>
  </si>
  <si>
    <t xml:space="preserve"> 2.1</t>
  </si>
  <si>
    <t xml:space="preserve"> 2.2</t>
  </si>
  <si>
    <t>Изготовление и монтаж витражных конструкций из "теплого" алюминиевого профиля. В-2* - с дверным блоком</t>
  </si>
  <si>
    <t>Изготовление и монтаж витражных конструкций из "теплого" алюминиевого профиля. В-3 - глухой витраж</t>
  </si>
  <si>
    <t>Изготовление и монтаж витражных конструкций из "теплого" алюминиевого профиля. В-4 - глухой витраж</t>
  </si>
  <si>
    <t>Изготовление и монтаж витражных конструкций из "теплого" алюминиевого профиля. В-5-с дверным блоком</t>
  </si>
  <si>
    <t xml:space="preserve"> 5.1</t>
  </si>
  <si>
    <t>Изготовление и монтаж двустворчатого остекленного  дверного блока 1450х2100 (размер двери 1000*2100 + 450*2100) с установкой ручек, замков</t>
  </si>
  <si>
    <t>Изготовление и монтаж витражных конструкций из "теплого" алюминиевого профиля. В-6 - с дверным блоком</t>
  </si>
  <si>
    <t>Объём работ и нормативная потребность материалов на объект по производственной норме 05/03-2023-АР</t>
  </si>
  <si>
    <t>_______________________ (                                   )</t>
  </si>
  <si>
    <r>
      <t>Витражный блок</t>
    </r>
    <r>
      <rPr>
        <b/>
        <sz val="11"/>
        <color theme="1"/>
        <rFont val="Times"/>
        <charset val="204"/>
      </rPr>
      <t xml:space="preserve"> В-1 (2530х3060(h))</t>
    </r>
    <r>
      <rPr>
        <sz val="11"/>
        <color theme="1"/>
        <rFont val="Times"/>
        <family val="1"/>
      </rPr>
      <t xml:space="preserve">. Остекление  листовым </t>
    </r>
    <r>
      <rPr>
        <b/>
        <sz val="11"/>
        <color theme="1"/>
        <rFont val="Times"/>
        <charset val="204"/>
      </rPr>
      <t>стеклом толщиной не менее 6 мм*</t>
    </r>
    <r>
      <rPr>
        <sz val="11"/>
        <color theme="1"/>
        <rFont val="Times"/>
        <family val="1"/>
      </rPr>
      <t>.Цвет профиля RAL по проекту</t>
    </r>
  </si>
  <si>
    <r>
      <t>Витражный блок</t>
    </r>
    <r>
      <rPr>
        <b/>
        <sz val="11"/>
        <color theme="1"/>
        <rFont val="Times"/>
        <charset val="204"/>
      </rPr>
      <t xml:space="preserve"> В-2 (2870х2960(h)).</t>
    </r>
    <r>
      <rPr>
        <sz val="11"/>
        <color theme="1"/>
        <rFont val="Times"/>
        <family val="1"/>
      </rPr>
      <t xml:space="preserve"> Остекление  листовым </t>
    </r>
    <r>
      <rPr>
        <b/>
        <sz val="11"/>
        <color theme="1"/>
        <rFont val="Times"/>
        <charset val="204"/>
      </rPr>
      <t>стеклом толщиной не менее 6 мм*.</t>
    </r>
    <r>
      <rPr>
        <sz val="11"/>
        <color theme="1"/>
        <rFont val="Times"/>
        <family val="1"/>
      </rPr>
      <t>. Цвет профиля RAL по проекту</t>
    </r>
  </si>
  <si>
    <r>
      <t>Витражный блок</t>
    </r>
    <r>
      <rPr>
        <b/>
        <sz val="11"/>
        <color theme="1"/>
        <rFont val="Times"/>
        <charset val="204"/>
      </rPr>
      <t xml:space="preserve"> В-2 (2870х2960(h)).</t>
    </r>
    <r>
      <rPr>
        <sz val="11"/>
        <color theme="1"/>
        <rFont val="Times"/>
        <family val="1"/>
      </rPr>
      <t xml:space="preserve">Остекление  листовым </t>
    </r>
    <r>
      <rPr>
        <b/>
        <sz val="11"/>
        <color theme="1"/>
        <rFont val="Times"/>
        <charset val="204"/>
      </rPr>
      <t>стеклом толщиной не менее 6 мм*.</t>
    </r>
    <r>
      <rPr>
        <sz val="11"/>
        <color theme="1"/>
        <rFont val="Times"/>
        <family val="1"/>
      </rPr>
      <t>. Цвет профиля RAL по проекту</t>
    </r>
  </si>
  <si>
    <r>
      <t>Витражный блок</t>
    </r>
    <r>
      <rPr>
        <b/>
        <sz val="11"/>
        <color theme="1"/>
        <rFont val="Times"/>
        <charset val="204"/>
      </rPr>
      <t xml:space="preserve"> В-3 (1710х3160(h)).</t>
    </r>
    <r>
      <rPr>
        <sz val="11"/>
        <color theme="1"/>
        <rFont val="Times"/>
        <family val="1"/>
      </rPr>
      <t xml:space="preserve"> Остекление лоджий листовым </t>
    </r>
    <r>
      <rPr>
        <b/>
        <sz val="11"/>
        <color theme="1"/>
        <rFont val="Times"/>
        <charset val="204"/>
      </rPr>
      <t>стеклом толщиной не менее 6 мм*.</t>
    </r>
    <r>
      <rPr>
        <sz val="11"/>
        <color theme="1"/>
        <rFont val="Times"/>
        <family val="1"/>
      </rPr>
      <t xml:space="preserve"> Цвет профиля RAL по проекту</t>
    </r>
  </si>
  <si>
    <r>
      <t>Витражный блок</t>
    </r>
    <r>
      <rPr>
        <b/>
        <sz val="11"/>
        <color theme="1"/>
        <rFont val="Times"/>
        <charset val="204"/>
      </rPr>
      <t xml:space="preserve"> В-4 (2080х3160(h)).</t>
    </r>
    <r>
      <rPr>
        <sz val="11"/>
        <color theme="1"/>
        <rFont val="Times"/>
        <family val="1"/>
      </rPr>
      <t xml:space="preserve"> Остекление  листовым </t>
    </r>
    <r>
      <rPr>
        <b/>
        <sz val="11"/>
        <color theme="1"/>
        <rFont val="Times"/>
        <charset val="204"/>
      </rPr>
      <t xml:space="preserve">стеклом толщиной не менее 6 мм*. </t>
    </r>
    <r>
      <rPr>
        <sz val="11"/>
        <color theme="1"/>
        <rFont val="Times"/>
        <family val="1"/>
      </rPr>
      <t>Цвет профиля RAL по проекту</t>
    </r>
  </si>
  <si>
    <r>
      <t>Витражный блок</t>
    </r>
    <r>
      <rPr>
        <b/>
        <sz val="11"/>
        <color theme="1"/>
        <rFont val="Times"/>
        <charset val="204"/>
      </rPr>
      <t xml:space="preserve"> В-5 (2200х3160(h))</t>
    </r>
    <r>
      <rPr>
        <sz val="11"/>
        <color theme="1"/>
        <rFont val="Times"/>
        <family val="1"/>
      </rPr>
      <t xml:space="preserve">.Остекление  листовым </t>
    </r>
    <r>
      <rPr>
        <b/>
        <sz val="11"/>
        <color theme="1"/>
        <rFont val="Times"/>
        <charset val="204"/>
      </rPr>
      <t>стеклом толщиной не менее 6 мм*.</t>
    </r>
    <r>
      <rPr>
        <sz val="11"/>
        <color theme="1"/>
        <rFont val="Times"/>
        <family val="1"/>
      </rPr>
      <t xml:space="preserve">  Цвет профиля RAL по проекту</t>
    </r>
  </si>
  <si>
    <r>
      <t>Витражный блок</t>
    </r>
    <r>
      <rPr>
        <b/>
        <sz val="11"/>
        <color theme="1"/>
        <rFont val="Times"/>
        <charset val="204"/>
      </rPr>
      <t xml:space="preserve"> В-6 (2400х3160(h)).</t>
    </r>
    <r>
      <rPr>
        <sz val="11"/>
        <color theme="1"/>
        <rFont val="Times"/>
        <family val="1"/>
      </rPr>
      <t xml:space="preserve"> Остекление  листовым </t>
    </r>
    <r>
      <rPr>
        <b/>
        <sz val="11"/>
        <color theme="1"/>
        <rFont val="Times"/>
        <charset val="204"/>
      </rPr>
      <t>стеклом толщиной не менее 6 мм*.</t>
    </r>
    <r>
      <rPr>
        <sz val="11"/>
        <color theme="1"/>
        <rFont val="Times"/>
        <family val="1"/>
      </rPr>
      <t xml:space="preserve"> Цвет профиля RAL по проекту</t>
    </r>
  </si>
  <si>
    <t>Изготовление и монтаж наружной  двери в составе витража с установкой ручек, замков . Дверь (ДН-8)  ДАН  О Дв Л Бпр 2100-1450 М2  (размер двери 900*2100 + 550*2100)</t>
  </si>
  <si>
    <t>Изготовление и монтаж наружной  двери в составе витража с установкой ручек, замков . Дверь (ДН-3)   ДАН О Дв Л Бпр 2100-1540 М2  (размер двери 900*2100 + 640*2100)</t>
  </si>
  <si>
    <t>3.1</t>
  </si>
  <si>
    <t>3.2</t>
  </si>
  <si>
    <t>4М1-12-4М1-12-И4                              сопротивление теплопередаче не менее 0,79 м2С/Вт, остекление класса СМ 3 по ГОСТ 30826</t>
  </si>
  <si>
    <t>4М1-12-4М1-12-И4                              сопротивление теплопередаче не менее 0,79 м2С/Вт, остекление класса СМ3 по ГОСТ 30826</t>
  </si>
  <si>
    <t xml:space="preserve">Изготовление и монтаж наружной  двери в составе витража с установкой ручек, замков . Дверь (ДН-6)   ДАН О Дв П  Бпр 2100-1540 М2  (размер двери 900*2100 + 640*2100) </t>
  </si>
  <si>
    <t xml:space="preserve">4М1-12-4М1-12-И4                сопротивление теплопередаче не менее 0,79 м2С/Вт , остекление класса СМ 3 по ГОСТ 30826  </t>
  </si>
  <si>
    <t>4.1</t>
  </si>
  <si>
    <t>4М1-12-4М1-12-И4              сопротивление теплопередаче не менее 0,79 м2С/Вт, остекление класса СМ 3 по ГОСТ 30826, Через витраж проводится труба воздуховода</t>
  </si>
  <si>
    <t>9</t>
  </si>
  <si>
    <t xml:space="preserve"> 6.1</t>
  </si>
  <si>
    <t>4М1-12-4М1-12-И4             сопротивление теплопередаче не менее 0,79 м2С/Вт,   остекление класса СМ 3 по ГОСТ 30826,  зашивка аквапанелью 980*2200</t>
  </si>
  <si>
    <t>7</t>
  </si>
  <si>
    <t>7.1</t>
  </si>
  <si>
    <t>7.2</t>
  </si>
  <si>
    <t>Изготовление и монтаж внутренней  двери в составе витража с установкой ручек, замков . Дверь (Д-18)   ДАВ О Дв Л Бпр 2100-1450 М2  (размер двери 1000*2100 + 450*2100)</t>
  </si>
  <si>
    <t>4М1-12-4М1-12-И4            сопротивление теплопередаче не менее 0,79 м2С/Вт, остекление класса СМ 3по ГОСТ 30826,  Зашивка аквапанелью 980*2400</t>
  </si>
  <si>
    <t>8</t>
  </si>
  <si>
    <t>8.1</t>
  </si>
  <si>
    <t>8.2</t>
  </si>
  <si>
    <t>Изготовление и монтаж витражных конструкций из "теплого" алюминиевого профиля. В-7 - с дверным блоком</t>
  </si>
  <si>
    <r>
      <t>Витражный блок В-7 (2650х3160(h))</t>
    </r>
    <r>
      <rPr>
        <b/>
        <sz val="11"/>
        <color theme="1"/>
        <rFont val="Times"/>
        <charset val="204"/>
      </rPr>
      <t>.</t>
    </r>
    <r>
      <rPr>
        <sz val="11"/>
        <color theme="1"/>
        <rFont val="Times"/>
        <family val="1"/>
      </rPr>
      <t xml:space="preserve"> Остекление  листовым </t>
    </r>
    <r>
      <rPr>
        <b/>
        <sz val="11"/>
        <color theme="1"/>
        <rFont val="Times"/>
        <charset val="204"/>
      </rPr>
      <t>стеклом толщиной не менее 6 мм*.</t>
    </r>
    <r>
      <rPr>
        <sz val="11"/>
        <color theme="1"/>
        <rFont val="Times"/>
        <family val="1"/>
      </rPr>
      <t xml:space="preserve"> Цвет профиля RAL по проекту</t>
    </r>
  </si>
  <si>
    <t xml:space="preserve">Изготовление и монтаж внутренней  двери в составе витража с установкой ручек, замков . Дверь (Д-11)   ДАВ О Дв Л Бпр 2100-1450 М2  (размер двери 1000*2100 + 500*2100)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</si>
</sst>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"/>
      <family val="1"/>
      <charset val="204"/>
    </font>
    <font>
      <b/>
      <sz val="11"/>
      <color theme="1"/>
      <name val="Times"/>
      <charset val="204"/>
    </font>
    <font>
      <sz val="11"/>
      <color theme="1"/>
      <name val="Times"/>
      <family val="1"/>
    </font>
    <font>
      <b/>
      <sz val="11"/>
      <color theme="1"/>
      <name val="Times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18">
    <xf numFmtId="0" fontId="0" fillId="0" borderId="0" xfId="0"/>
    <xf numFmtId="4" fontId="4" fillId="2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5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10" fillId="0" borderId="0" xfId="0" applyFont="1"/>
    <xf numFmtId="2" fontId="7" fillId="0" borderId="0" xfId="0" applyNumberFormat="1" applyFont="1" applyAlignment="1" applyProtection="1">
      <alignment horizontal="right" vertical="center"/>
      <protection locked="0"/>
    </xf>
    <xf numFmtId="0" fontId="14" fillId="0" borderId="0" xfId="0" applyFont="1"/>
    <xf numFmtId="0" fontId="12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49" fontId="11" fillId="3" borderId="21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vertical="center"/>
    </xf>
    <xf numFmtId="2" fontId="12" fillId="2" borderId="0" xfId="0" applyNumberFormat="1" applyFont="1" applyFill="1" applyAlignment="1">
      <alignment vertical="center"/>
    </xf>
    <xf numFmtId="0" fontId="12" fillId="3" borderId="10" xfId="0" applyFont="1" applyFill="1" applyBorder="1" applyAlignment="1">
      <alignment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9" fontId="21" fillId="3" borderId="21" xfId="0" applyNumberFormat="1" applyFont="1" applyFill="1" applyBorder="1" applyAlignment="1">
      <alignment horizontal="center" vertical="center"/>
    </xf>
    <xf numFmtId="49" fontId="21" fillId="3" borderId="22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2" fontId="21" fillId="3" borderId="23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right" vertical="center"/>
    </xf>
    <xf numFmtId="49" fontId="8" fillId="2" borderId="0" xfId="0" applyNumberFormat="1" applyFont="1" applyFill="1" applyAlignment="1">
      <alignment horizontal="left"/>
    </xf>
    <xf numFmtId="0" fontId="12" fillId="0" borderId="0" xfId="0" applyFont="1" applyProtection="1">
      <protection locked="0"/>
    </xf>
    <xf numFmtId="0" fontId="12" fillId="0" borderId="0" xfId="0" applyFont="1"/>
    <xf numFmtId="2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4" fontId="3" fillId="4" borderId="1" xfId="2" applyNumberFormat="1" applyFont="1" applyFill="1" applyBorder="1" applyAlignment="1">
      <alignment horizontal="center" vertical="center"/>
    </xf>
    <xf numFmtId="2" fontId="16" fillId="3" borderId="23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3" xfId="0" applyNumberFormat="1" applyFont="1" applyFill="1" applyBorder="1" applyAlignment="1">
      <alignment horizontal="center" vertical="center" wrapText="1"/>
    </xf>
    <xf numFmtId="4" fontId="3" fillId="4" borderId="5" xfId="2" applyNumberFormat="1" applyFont="1" applyFill="1" applyBorder="1" applyAlignment="1">
      <alignment horizontal="center" vertical="center"/>
    </xf>
    <xf numFmtId="49" fontId="21" fillId="3" borderId="16" xfId="0" applyNumberFormat="1" applyFont="1" applyFill="1" applyBorder="1" applyAlignment="1">
      <alignment horizontal="center" vertical="center"/>
    </xf>
    <xf numFmtId="49" fontId="21" fillId="3" borderId="17" xfId="0" applyNumberFormat="1" applyFont="1" applyFill="1" applyBorder="1" applyAlignment="1">
      <alignment horizontal="center" vertical="center"/>
    </xf>
    <xf numFmtId="49" fontId="23" fillId="3" borderId="11" xfId="0" applyNumberFormat="1" applyFont="1" applyFill="1" applyBorder="1" applyAlignment="1">
      <alignment horizontal="left" vertical="top" wrapText="1"/>
    </xf>
    <xf numFmtId="0" fontId="21" fillId="3" borderId="18" xfId="0" applyFont="1" applyFill="1" applyBorder="1" applyAlignment="1">
      <alignment horizontal="center" vertical="center" wrapText="1"/>
    </xf>
    <xf numFmtId="2" fontId="21" fillId="3" borderId="19" xfId="0" applyNumberFormat="1" applyFont="1" applyFill="1" applyBorder="1" applyAlignment="1">
      <alignment horizontal="right" vertical="center" wrapText="1"/>
    </xf>
    <xf numFmtId="0" fontId="24" fillId="0" borderId="11" xfId="4" applyFont="1" applyBorder="1" applyAlignment="1">
      <alignment horizontal="center" vertical="center" wrapText="1"/>
    </xf>
    <xf numFmtId="2" fontId="21" fillId="3" borderId="24" xfId="0" applyNumberFormat="1" applyFont="1" applyFill="1" applyBorder="1" applyAlignment="1">
      <alignment horizontal="right" vertical="center" wrapText="1"/>
    </xf>
    <xf numFmtId="2" fontId="21" fillId="3" borderId="29" xfId="0" applyNumberFormat="1" applyFont="1" applyFill="1" applyBorder="1" applyAlignment="1">
      <alignment horizontal="right" vertical="center" wrapText="1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7" fillId="0" borderId="26" xfId="0" applyNumberFormat="1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4" fillId="2" borderId="26" xfId="2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12" fillId="2" borderId="26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3" fillId="4" borderId="5" xfId="2" applyNumberFormat="1" applyFont="1" applyFill="1" applyBorder="1" applyAlignment="1">
      <alignment horizontal="center" vertical="center"/>
    </xf>
    <xf numFmtId="4" fontId="3" fillId="4" borderId="32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4" fontId="5" fillId="4" borderId="20" xfId="2" applyNumberFormat="1" applyFont="1" applyFill="1" applyBorder="1" applyAlignment="1">
      <alignment horizontal="center" vertical="center"/>
    </xf>
    <xf numFmtId="4" fontId="5" fillId="4" borderId="33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 xr:uid="{4C5EF263-A3AA-404F-B9C9-DD30136CDC8B}"/>
    <cellStyle name="Обычный 2 2" xfId="3" xr:uid="{F2D59658-B592-4546-B159-B32071259E35}"/>
    <cellStyle name="Обычный 4" xfId="1" xr:uid="{44F6BF7E-1B38-4876-A7F1-9CADEE69D3AD}"/>
    <cellStyle name="Обычный_нормы 2" xfId="4" xr:uid="{1608B31A-E44A-4EEF-9FBC-2859B80C8F1F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E16E-BB19-428D-BFE3-C1995E036634}">
  <dimension ref="A1:N67"/>
  <sheetViews>
    <sheetView tabSelected="1" workbookViewId="0">
      <selection activeCell="P17" sqref="P17"/>
    </sheetView>
  </sheetViews>
  <sheetFormatPr defaultRowHeight="12.75" x14ac:dyDescent="0.25"/>
  <cols>
    <col min="1" max="1" width="6.85546875" style="32" customWidth="1"/>
    <col min="2" max="2" width="8.7109375" style="32" hidden="1" customWidth="1"/>
    <col min="3" max="3" width="62.5703125" style="32" customWidth="1"/>
    <col min="4" max="4" width="7.85546875" style="48" customWidth="1"/>
    <col min="5" max="5" width="18" style="49" customWidth="1"/>
    <col min="6" max="7" width="13.28515625" style="49" customWidth="1"/>
    <col min="8" max="8" width="15.42578125" style="49" customWidth="1"/>
    <col min="9" max="9" width="33.28515625" style="32" customWidth="1"/>
    <col min="10" max="16384" width="9.140625" style="32"/>
  </cols>
  <sheetData>
    <row r="1" spans="1:9" s="18" customFormat="1" ht="15" customHeight="1" x14ac:dyDescent="0.25">
      <c r="A1" s="15"/>
      <c r="B1" s="15"/>
      <c r="C1" s="15"/>
      <c r="D1" s="15"/>
      <c r="E1" s="17"/>
      <c r="F1" s="17"/>
      <c r="G1" s="17"/>
      <c r="H1" s="17"/>
    </row>
    <row r="2" spans="1:9" s="18" customFormat="1" ht="15" customHeight="1" x14ac:dyDescent="0.25">
      <c r="A2" s="19" t="s">
        <v>27</v>
      </c>
      <c r="B2" s="19"/>
      <c r="C2" s="19"/>
      <c r="D2" s="19"/>
      <c r="E2" s="16"/>
      <c r="F2" s="16"/>
      <c r="G2" s="16"/>
      <c r="H2" s="16"/>
    </row>
    <row r="3" spans="1:9" s="18" customFormat="1" ht="15" customHeight="1" x14ac:dyDescent="0.25">
      <c r="A3" s="20" t="s">
        <v>28</v>
      </c>
      <c r="B3" s="20"/>
      <c r="C3" s="20"/>
      <c r="D3" s="20"/>
      <c r="E3" s="16"/>
      <c r="F3" s="16"/>
      <c r="G3" s="16"/>
      <c r="H3" s="16"/>
    </row>
    <row r="4" spans="1:9" s="18" customFormat="1" ht="15" customHeight="1" x14ac:dyDescent="0.25">
      <c r="A4" s="19" t="s">
        <v>0</v>
      </c>
      <c r="B4" s="19"/>
      <c r="C4" s="19"/>
      <c r="D4" s="19"/>
      <c r="E4" s="16"/>
      <c r="F4" s="16"/>
      <c r="G4" s="16"/>
      <c r="H4" s="16"/>
    </row>
    <row r="5" spans="1:9" s="18" customFormat="1" ht="15" customHeight="1" x14ac:dyDescent="0.25">
      <c r="A5" s="20" t="s">
        <v>29</v>
      </c>
      <c r="B5" s="20"/>
      <c r="C5" s="20"/>
      <c r="D5" s="20"/>
      <c r="E5" s="16"/>
      <c r="F5" s="16"/>
      <c r="G5" s="16"/>
      <c r="H5" s="16"/>
    </row>
    <row r="6" spans="1:9" s="18" customFormat="1" ht="15" customHeight="1" x14ac:dyDescent="0.25">
      <c r="A6" s="20" t="s">
        <v>1</v>
      </c>
      <c r="B6" s="20"/>
      <c r="C6" s="20"/>
      <c r="D6" s="20"/>
      <c r="E6" s="16"/>
      <c r="F6" s="16"/>
      <c r="G6" s="16"/>
      <c r="H6" s="16"/>
    </row>
    <row r="7" spans="1:9" s="18" customFormat="1" ht="15" customHeight="1" x14ac:dyDescent="0.25">
      <c r="A7" s="20" t="s">
        <v>2</v>
      </c>
      <c r="B7" s="20"/>
      <c r="C7" s="20"/>
      <c r="D7" s="20"/>
      <c r="E7" s="21"/>
      <c r="F7" s="21"/>
      <c r="G7" s="21"/>
      <c r="H7" s="21"/>
    </row>
    <row r="8" spans="1:9" s="18" customFormat="1" ht="15" customHeight="1" x14ac:dyDescent="0.4">
      <c r="A8" s="22"/>
      <c r="B8" s="22"/>
      <c r="C8" s="22"/>
      <c r="D8" s="22"/>
      <c r="E8" s="16"/>
      <c r="F8" s="16"/>
      <c r="G8" s="16"/>
      <c r="H8" s="16"/>
    </row>
    <row r="9" spans="1:9" s="18" customFormat="1" ht="15" customHeight="1" x14ac:dyDescent="0.4">
      <c r="A9" s="22"/>
      <c r="B9" s="22"/>
      <c r="C9" s="22"/>
      <c r="D9" s="22"/>
      <c r="E9" s="23"/>
      <c r="F9" s="23"/>
      <c r="G9" s="23"/>
      <c r="H9" s="23"/>
    </row>
    <row r="10" spans="1:9" s="18" customFormat="1" ht="15" customHeight="1" x14ac:dyDescent="0.25">
      <c r="A10" s="15"/>
      <c r="B10" s="15"/>
      <c r="C10" s="15"/>
      <c r="D10" s="15"/>
      <c r="E10" s="23"/>
      <c r="F10" s="23"/>
      <c r="G10" s="23"/>
      <c r="H10" s="23"/>
    </row>
    <row r="11" spans="1:9" s="18" customFormat="1" ht="15" customHeight="1" x14ac:dyDescent="0.25">
      <c r="A11" s="85" t="s">
        <v>18</v>
      </c>
      <c r="B11" s="85"/>
      <c r="C11" s="85"/>
      <c r="D11" s="85"/>
      <c r="E11" s="85"/>
      <c r="F11" s="85"/>
      <c r="G11" s="85"/>
      <c r="H11" s="85"/>
    </row>
    <row r="12" spans="1:9" s="18" customFormat="1" ht="7.5" customHeight="1" x14ac:dyDescent="0.25">
      <c r="A12" s="85"/>
      <c r="B12" s="85"/>
      <c r="C12" s="85"/>
      <c r="D12" s="85"/>
      <c r="E12" s="85"/>
      <c r="F12" s="85"/>
      <c r="G12" s="85"/>
      <c r="H12" s="85"/>
    </row>
    <row r="13" spans="1:9" s="18" customFormat="1" ht="15" customHeight="1" x14ac:dyDescent="0.25">
      <c r="A13" s="86" t="s">
        <v>30</v>
      </c>
      <c r="B13" s="86"/>
      <c r="C13" s="86"/>
      <c r="D13" s="86"/>
      <c r="E13" s="86"/>
      <c r="F13" s="86"/>
      <c r="G13" s="86"/>
      <c r="H13" s="86"/>
    </row>
    <row r="14" spans="1:9" s="18" customFormat="1" ht="16.5" customHeight="1" thickBot="1" x14ac:dyDescent="0.3">
      <c r="A14" s="24"/>
      <c r="B14" s="25" t="s">
        <v>31</v>
      </c>
      <c r="D14" s="26"/>
      <c r="E14" s="26"/>
      <c r="F14" s="26"/>
      <c r="G14" s="26"/>
      <c r="H14" s="26"/>
    </row>
    <row r="15" spans="1:9" s="23" customFormat="1" ht="15" customHeight="1" x14ac:dyDescent="0.25">
      <c r="A15" s="87" t="s">
        <v>32</v>
      </c>
      <c r="B15" s="90" t="s">
        <v>33</v>
      </c>
      <c r="C15" s="93" t="s">
        <v>3</v>
      </c>
      <c r="D15" s="93" t="s">
        <v>34</v>
      </c>
      <c r="E15" s="96" t="s">
        <v>49</v>
      </c>
      <c r="F15" s="93" t="s">
        <v>10</v>
      </c>
      <c r="G15" s="93" t="s">
        <v>11</v>
      </c>
      <c r="H15" s="99" t="s">
        <v>12</v>
      </c>
      <c r="I15" s="113" t="s">
        <v>35</v>
      </c>
    </row>
    <row r="16" spans="1:9" s="23" customFormat="1" ht="15" customHeight="1" x14ac:dyDescent="0.25">
      <c r="A16" s="88"/>
      <c r="B16" s="91"/>
      <c r="C16" s="94"/>
      <c r="D16" s="94"/>
      <c r="E16" s="97"/>
      <c r="F16" s="94"/>
      <c r="G16" s="94"/>
      <c r="H16" s="100"/>
      <c r="I16" s="114"/>
    </row>
    <row r="17" spans="1:10" s="23" customFormat="1" ht="86.25" customHeight="1" x14ac:dyDescent="0.25">
      <c r="A17" s="88"/>
      <c r="B17" s="91"/>
      <c r="C17" s="94"/>
      <c r="D17" s="94"/>
      <c r="E17" s="97"/>
      <c r="F17" s="94"/>
      <c r="G17" s="94"/>
      <c r="H17" s="100"/>
      <c r="I17" s="114"/>
    </row>
    <row r="18" spans="1:10" s="23" customFormat="1" ht="36.75" customHeight="1" thickBot="1" x14ac:dyDescent="0.3">
      <c r="A18" s="89"/>
      <c r="B18" s="92"/>
      <c r="C18" s="95"/>
      <c r="D18" s="95"/>
      <c r="E18" s="68" t="s">
        <v>4</v>
      </c>
      <c r="F18" s="98"/>
      <c r="G18" s="98"/>
      <c r="H18" s="101"/>
      <c r="I18" s="115"/>
    </row>
    <row r="19" spans="1:10" ht="31.5" customHeight="1" x14ac:dyDescent="0.25">
      <c r="A19" s="27" t="s">
        <v>19</v>
      </c>
      <c r="B19" s="28"/>
      <c r="C19" s="29" t="s">
        <v>36</v>
      </c>
      <c r="D19" s="30" t="s">
        <v>5</v>
      </c>
      <c r="E19" s="56">
        <f>(E21+E23)*E20</f>
        <v>7.74</v>
      </c>
      <c r="F19" s="56">
        <v>0</v>
      </c>
      <c r="G19" s="56"/>
      <c r="H19" s="56">
        <f>E19*F19</f>
        <v>0</v>
      </c>
      <c r="I19" s="31"/>
    </row>
    <row r="20" spans="1:10" s="34" customFormat="1" ht="21" customHeight="1" x14ac:dyDescent="0.25">
      <c r="A20" s="71" t="s">
        <v>37</v>
      </c>
      <c r="B20" s="73"/>
      <c r="C20" s="75" t="s">
        <v>51</v>
      </c>
      <c r="D20" s="33" t="s">
        <v>7</v>
      </c>
      <c r="E20" s="59">
        <v>1</v>
      </c>
      <c r="F20" s="1"/>
      <c r="G20" s="59"/>
      <c r="H20" s="59"/>
      <c r="I20" s="77" t="s">
        <v>63</v>
      </c>
    </row>
    <row r="21" spans="1:10" s="34" customFormat="1" ht="30" customHeight="1" x14ac:dyDescent="0.25">
      <c r="A21" s="72"/>
      <c r="B21" s="74"/>
      <c r="C21" s="76"/>
      <c r="D21" s="33" t="s">
        <v>5</v>
      </c>
      <c r="E21" s="59">
        <f>2.53*3.06-E23</f>
        <v>4.6900000000000004</v>
      </c>
      <c r="F21" s="1">
        <v>0</v>
      </c>
      <c r="G21" s="59">
        <f t="shared" ref="G21:G23" si="0">E21*F21</f>
        <v>0</v>
      </c>
      <c r="H21" s="59"/>
      <c r="I21" s="78"/>
    </row>
    <row r="22" spans="1:10" s="34" customFormat="1" ht="24.95" customHeight="1" x14ac:dyDescent="0.25">
      <c r="A22" s="71" t="s">
        <v>38</v>
      </c>
      <c r="B22" s="73"/>
      <c r="C22" s="75" t="s">
        <v>58</v>
      </c>
      <c r="D22" s="35" t="s">
        <v>7</v>
      </c>
      <c r="E22" s="61">
        <v>1</v>
      </c>
      <c r="F22" s="1"/>
      <c r="G22" s="59"/>
      <c r="H22" s="59"/>
      <c r="I22" s="78"/>
    </row>
    <row r="23" spans="1:10" s="34" customFormat="1" ht="24.95" customHeight="1" x14ac:dyDescent="0.25">
      <c r="A23" s="72"/>
      <c r="B23" s="74"/>
      <c r="C23" s="76"/>
      <c r="D23" s="35" t="s">
        <v>5</v>
      </c>
      <c r="E23" s="61">
        <f>1.45*2.1</f>
        <v>3.05</v>
      </c>
      <c r="F23" s="1">
        <v>0</v>
      </c>
      <c r="G23" s="59">
        <f t="shared" si="0"/>
        <v>0</v>
      </c>
      <c r="H23" s="61"/>
      <c r="I23" s="79"/>
    </row>
    <row r="24" spans="1:10" ht="31.5" customHeight="1" x14ac:dyDescent="0.25">
      <c r="A24" s="27" t="s">
        <v>16</v>
      </c>
      <c r="B24" s="28"/>
      <c r="C24" s="36" t="s">
        <v>39</v>
      </c>
      <c r="D24" s="30" t="s">
        <v>5</v>
      </c>
      <c r="E24" s="56">
        <f>(E26+E28)*E25</f>
        <v>17</v>
      </c>
      <c r="F24" s="56">
        <v>0</v>
      </c>
      <c r="G24" s="56"/>
      <c r="H24" s="56">
        <f>E24*F24</f>
        <v>0</v>
      </c>
      <c r="I24" s="37"/>
    </row>
    <row r="25" spans="1:10" s="34" customFormat="1" ht="19.5" customHeight="1" x14ac:dyDescent="0.25">
      <c r="A25" s="71" t="s">
        <v>40</v>
      </c>
      <c r="B25" s="73"/>
      <c r="C25" s="75" t="s">
        <v>52</v>
      </c>
      <c r="D25" s="33" t="s">
        <v>7</v>
      </c>
      <c r="E25" s="59">
        <v>2</v>
      </c>
      <c r="F25" s="1"/>
      <c r="G25" s="59"/>
      <c r="H25" s="59"/>
      <c r="I25" s="77" t="s">
        <v>62</v>
      </c>
      <c r="J25" s="38"/>
    </row>
    <row r="26" spans="1:10" s="34" customFormat="1" ht="24" customHeight="1" x14ac:dyDescent="0.25">
      <c r="A26" s="72"/>
      <c r="B26" s="74"/>
      <c r="C26" s="76"/>
      <c r="D26" s="33" t="s">
        <v>5</v>
      </c>
      <c r="E26" s="59">
        <f>2.87*2.96-E28</f>
        <v>5.27</v>
      </c>
      <c r="F26" s="1">
        <v>0</v>
      </c>
      <c r="G26" s="59">
        <f t="shared" ref="G26:G28" si="1">E26*F26</f>
        <v>0</v>
      </c>
      <c r="H26" s="59"/>
      <c r="I26" s="78"/>
    </row>
    <row r="27" spans="1:10" s="34" customFormat="1" ht="24.95" customHeight="1" x14ac:dyDescent="0.25">
      <c r="A27" s="71" t="s">
        <v>41</v>
      </c>
      <c r="B27" s="73"/>
      <c r="C27" s="75" t="s">
        <v>59</v>
      </c>
      <c r="D27" s="35" t="s">
        <v>7</v>
      </c>
      <c r="E27" s="61">
        <v>2</v>
      </c>
      <c r="F27" s="1"/>
      <c r="G27" s="59"/>
      <c r="H27" s="59"/>
      <c r="I27" s="78"/>
    </row>
    <row r="28" spans="1:10" s="34" customFormat="1" ht="24.95" customHeight="1" x14ac:dyDescent="0.25">
      <c r="A28" s="72"/>
      <c r="B28" s="74"/>
      <c r="C28" s="76"/>
      <c r="D28" s="35" t="s">
        <v>5</v>
      </c>
      <c r="E28" s="61">
        <f>1.54*2.1</f>
        <v>3.23</v>
      </c>
      <c r="F28" s="1">
        <v>0</v>
      </c>
      <c r="G28" s="59">
        <f t="shared" si="1"/>
        <v>0</v>
      </c>
      <c r="H28" s="61"/>
      <c r="I28" s="79"/>
    </row>
    <row r="29" spans="1:10" ht="31.5" customHeight="1" x14ac:dyDescent="0.25">
      <c r="A29" s="27" t="s">
        <v>6</v>
      </c>
      <c r="B29" s="28"/>
      <c r="C29" s="36" t="s">
        <v>42</v>
      </c>
      <c r="D29" s="30" t="s">
        <v>5</v>
      </c>
      <c r="E29" s="56">
        <f>(E31+E33)*E30</f>
        <v>16.989999999999998</v>
      </c>
      <c r="F29" s="56">
        <v>0</v>
      </c>
      <c r="G29" s="56"/>
      <c r="H29" s="56">
        <f>E29*F29</f>
        <v>0</v>
      </c>
      <c r="I29" s="37"/>
    </row>
    <row r="30" spans="1:10" s="34" customFormat="1" ht="25.5" customHeight="1" x14ac:dyDescent="0.25">
      <c r="A30" s="71" t="s">
        <v>60</v>
      </c>
      <c r="B30" s="73"/>
      <c r="C30" s="75" t="s">
        <v>53</v>
      </c>
      <c r="D30" s="33" t="s">
        <v>7</v>
      </c>
      <c r="E30" s="59">
        <v>2</v>
      </c>
      <c r="F30" s="1"/>
      <c r="G30" s="59"/>
      <c r="H30" s="59"/>
      <c r="I30" s="77" t="s">
        <v>62</v>
      </c>
      <c r="J30" s="38"/>
    </row>
    <row r="31" spans="1:10" s="34" customFormat="1" ht="21.75" customHeight="1" x14ac:dyDescent="0.25">
      <c r="A31" s="72"/>
      <c r="B31" s="74"/>
      <c r="C31" s="76"/>
      <c r="D31" s="33" t="s">
        <v>5</v>
      </c>
      <c r="E31" s="59">
        <f>2.87*2.96-E33</f>
        <v>5.26</v>
      </c>
      <c r="F31" s="1">
        <v>0</v>
      </c>
      <c r="G31" s="59">
        <f t="shared" ref="G31" si="2">E31*F31</f>
        <v>0</v>
      </c>
      <c r="H31" s="59"/>
      <c r="I31" s="78"/>
    </row>
    <row r="32" spans="1:10" s="34" customFormat="1" ht="24.95" customHeight="1" x14ac:dyDescent="0.25">
      <c r="A32" s="71" t="s">
        <v>61</v>
      </c>
      <c r="B32" s="73"/>
      <c r="C32" s="75" t="s">
        <v>64</v>
      </c>
      <c r="D32" s="80" t="s">
        <v>5</v>
      </c>
      <c r="E32" s="80">
        <v>3.23</v>
      </c>
      <c r="F32" s="82">
        <v>0</v>
      </c>
      <c r="G32" s="84">
        <f>E33*F32</f>
        <v>0</v>
      </c>
      <c r="H32" s="84"/>
      <c r="I32" s="78"/>
    </row>
    <row r="33" spans="1:9" s="34" customFormat="1" ht="24.95" customHeight="1" x14ac:dyDescent="0.25">
      <c r="A33" s="72"/>
      <c r="B33" s="74"/>
      <c r="C33" s="76"/>
      <c r="D33" s="81"/>
      <c r="E33" s="81">
        <f>1.54*2.1</f>
        <v>3.234</v>
      </c>
      <c r="F33" s="83"/>
      <c r="G33" s="81"/>
      <c r="H33" s="81"/>
      <c r="I33" s="79"/>
    </row>
    <row r="34" spans="1:9" ht="31.5" customHeight="1" x14ac:dyDescent="0.25">
      <c r="A34" s="27" t="s">
        <v>17</v>
      </c>
      <c r="B34" s="28"/>
      <c r="C34" s="36" t="s">
        <v>43</v>
      </c>
      <c r="D34" s="30" t="s">
        <v>5</v>
      </c>
      <c r="E34" s="56">
        <f>E36*E35</f>
        <v>21.6</v>
      </c>
      <c r="F34" s="56">
        <v>0</v>
      </c>
      <c r="G34" s="56"/>
      <c r="H34" s="56">
        <f>E34*F34</f>
        <v>0</v>
      </c>
      <c r="I34" s="39"/>
    </row>
    <row r="35" spans="1:9" s="34" customFormat="1" ht="30.75" customHeight="1" x14ac:dyDescent="0.25">
      <c r="A35" s="71" t="s">
        <v>66</v>
      </c>
      <c r="B35" s="73"/>
      <c r="C35" s="75" t="s">
        <v>54</v>
      </c>
      <c r="D35" s="33" t="s">
        <v>7</v>
      </c>
      <c r="E35" s="59">
        <v>4</v>
      </c>
      <c r="F35" s="1"/>
      <c r="G35" s="59"/>
      <c r="H35" s="59"/>
      <c r="I35" s="77" t="s">
        <v>65</v>
      </c>
    </row>
    <row r="36" spans="1:9" s="34" customFormat="1" ht="24" customHeight="1" x14ac:dyDescent="0.25">
      <c r="A36" s="72"/>
      <c r="B36" s="74"/>
      <c r="C36" s="76"/>
      <c r="D36" s="33" t="s">
        <v>5</v>
      </c>
      <c r="E36" s="59">
        <f>1.71*3.16</f>
        <v>5.4</v>
      </c>
      <c r="F36" s="1">
        <v>0</v>
      </c>
      <c r="G36" s="59">
        <f t="shared" ref="G36" si="3">E36*F36</f>
        <v>0</v>
      </c>
      <c r="H36" s="61"/>
      <c r="I36" s="79"/>
    </row>
    <row r="37" spans="1:9" ht="31.5" customHeight="1" x14ac:dyDescent="0.25">
      <c r="A37" s="40" t="s">
        <v>8</v>
      </c>
      <c r="B37" s="41"/>
      <c r="C37" s="36" t="s">
        <v>44</v>
      </c>
      <c r="D37" s="42" t="s">
        <v>5</v>
      </c>
      <c r="E37" s="57">
        <f>E39*E38</f>
        <v>6.57</v>
      </c>
      <c r="F37" s="58">
        <v>0</v>
      </c>
      <c r="G37" s="58"/>
      <c r="H37" s="56">
        <f>E37*F37</f>
        <v>0</v>
      </c>
      <c r="I37" s="39"/>
    </row>
    <row r="38" spans="1:9" s="34" customFormat="1" ht="26.25" customHeight="1" x14ac:dyDescent="0.25">
      <c r="A38" s="102" t="s">
        <v>46</v>
      </c>
      <c r="B38" s="103"/>
      <c r="C38" s="104" t="s">
        <v>55</v>
      </c>
      <c r="D38" s="33" t="s">
        <v>7</v>
      </c>
      <c r="E38" s="60">
        <v>1</v>
      </c>
      <c r="F38" s="1"/>
      <c r="G38" s="59"/>
      <c r="H38" s="59"/>
      <c r="I38" s="77" t="s">
        <v>67</v>
      </c>
    </row>
    <row r="39" spans="1:9" s="34" customFormat="1" ht="48" customHeight="1" x14ac:dyDescent="0.25">
      <c r="A39" s="102"/>
      <c r="B39" s="103"/>
      <c r="C39" s="104"/>
      <c r="D39" s="33" t="s">
        <v>5</v>
      </c>
      <c r="E39" s="60">
        <f>2.08*3.16</f>
        <v>6.57</v>
      </c>
      <c r="F39" s="1">
        <v>0</v>
      </c>
      <c r="G39" s="59">
        <f t="shared" ref="G39" si="4">E39*F39</f>
        <v>0</v>
      </c>
      <c r="H39" s="61"/>
      <c r="I39" s="79"/>
    </row>
    <row r="40" spans="1:9" ht="31.5" customHeight="1" x14ac:dyDescent="0.25">
      <c r="A40" s="27" t="s">
        <v>68</v>
      </c>
      <c r="B40" s="28"/>
      <c r="C40" s="36" t="s">
        <v>45</v>
      </c>
      <c r="D40" s="30" t="s">
        <v>5</v>
      </c>
      <c r="E40" s="56">
        <f>(E42+E44)*E41</f>
        <v>6.95</v>
      </c>
      <c r="F40" s="56">
        <v>0</v>
      </c>
      <c r="G40" s="56"/>
      <c r="H40" s="56">
        <f>E40*F40</f>
        <v>0</v>
      </c>
      <c r="I40" s="39"/>
    </row>
    <row r="41" spans="1:9" s="34" customFormat="1" ht="27" customHeight="1" x14ac:dyDescent="0.25">
      <c r="A41" s="71" t="s">
        <v>69</v>
      </c>
      <c r="B41" s="73"/>
      <c r="C41" s="75" t="s">
        <v>56</v>
      </c>
      <c r="D41" s="33" t="s">
        <v>7</v>
      </c>
      <c r="E41" s="59">
        <v>1</v>
      </c>
      <c r="F41" s="1"/>
      <c r="G41" s="59"/>
      <c r="H41" s="59"/>
      <c r="I41" s="77" t="s">
        <v>70</v>
      </c>
    </row>
    <row r="42" spans="1:9" s="34" customFormat="1" ht="22.5" customHeight="1" x14ac:dyDescent="0.25">
      <c r="A42" s="72"/>
      <c r="B42" s="74"/>
      <c r="C42" s="76"/>
      <c r="D42" s="33" t="s">
        <v>5</v>
      </c>
      <c r="E42" s="59">
        <f>2.2*3.16-E44</f>
        <v>3.8</v>
      </c>
      <c r="F42" s="1">
        <v>0</v>
      </c>
      <c r="G42" s="59">
        <f t="shared" ref="G42" si="5">E42*F42</f>
        <v>0</v>
      </c>
      <c r="H42" s="59"/>
      <c r="I42" s="78"/>
    </row>
    <row r="43" spans="1:9" s="34" customFormat="1" ht="24.95" customHeight="1" x14ac:dyDescent="0.25">
      <c r="A43" s="71" t="s">
        <v>9</v>
      </c>
      <c r="B43" s="73"/>
      <c r="C43" s="75" t="s">
        <v>47</v>
      </c>
      <c r="D43" s="35" t="s">
        <v>7</v>
      </c>
      <c r="E43" s="59">
        <v>1</v>
      </c>
      <c r="F43" s="1"/>
      <c r="G43" s="59"/>
      <c r="H43" s="59"/>
      <c r="I43" s="78"/>
    </row>
    <row r="44" spans="1:9" s="34" customFormat="1" ht="30" customHeight="1" x14ac:dyDescent="0.25">
      <c r="A44" s="72"/>
      <c r="B44" s="74"/>
      <c r="C44" s="76"/>
      <c r="D44" s="35" t="s">
        <v>5</v>
      </c>
      <c r="E44" s="59">
        <f>1.5*2.1*E43</f>
        <v>3.15</v>
      </c>
      <c r="F44" s="1">
        <v>0</v>
      </c>
      <c r="G44" s="59">
        <f>E44*F44</f>
        <v>0</v>
      </c>
      <c r="H44" s="61"/>
      <c r="I44" s="79"/>
    </row>
    <row r="45" spans="1:9" ht="31.5" customHeight="1" x14ac:dyDescent="0.25">
      <c r="A45" s="27" t="s">
        <v>71</v>
      </c>
      <c r="B45" s="28"/>
      <c r="C45" s="36" t="s">
        <v>48</v>
      </c>
      <c r="D45" s="30" t="s">
        <v>5</v>
      </c>
      <c r="E45" s="56">
        <f>(E47+E49)*E46</f>
        <v>7.58</v>
      </c>
      <c r="F45" s="56">
        <v>0</v>
      </c>
      <c r="G45" s="56"/>
      <c r="H45" s="56">
        <f>E45*F45</f>
        <v>0</v>
      </c>
      <c r="I45" s="39"/>
    </row>
    <row r="46" spans="1:9" s="34" customFormat="1" ht="24" customHeight="1" x14ac:dyDescent="0.25">
      <c r="A46" s="71" t="s">
        <v>72</v>
      </c>
      <c r="B46" s="73"/>
      <c r="C46" s="75" t="s">
        <v>57</v>
      </c>
      <c r="D46" s="33" t="s">
        <v>7</v>
      </c>
      <c r="E46" s="59">
        <v>1</v>
      </c>
      <c r="F46" s="1"/>
      <c r="G46" s="59"/>
      <c r="H46" s="59"/>
      <c r="I46" s="77" t="s">
        <v>75</v>
      </c>
    </row>
    <row r="47" spans="1:9" s="34" customFormat="1" ht="30" customHeight="1" x14ac:dyDescent="0.25">
      <c r="A47" s="72"/>
      <c r="B47" s="74"/>
      <c r="C47" s="76"/>
      <c r="D47" s="33" t="s">
        <v>5</v>
      </c>
      <c r="E47" s="59">
        <f>2.4*3.16-E49</f>
        <v>4.53</v>
      </c>
      <c r="F47" s="1">
        <v>0</v>
      </c>
      <c r="G47" s="59">
        <f t="shared" ref="G47:G49" si="6">E47*F47</f>
        <v>0</v>
      </c>
      <c r="H47" s="59"/>
      <c r="I47" s="78"/>
    </row>
    <row r="48" spans="1:9" s="34" customFormat="1" ht="24.95" customHeight="1" x14ac:dyDescent="0.25">
      <c r="A48" s="71" t="s">
        <v>73</v>
      </c>
      <c r="B48" s="73"/>
      <c r="C48" s="75" t="s">
        <v>74</v>
      </c>
      <c r="D48" s="35" t="s">
        <v>7</v>
      </c>
      <c r="E48" s="61">
        <v>1</v>
      </c>
      <c r="F48" s="1"/>
      <c r="G48" s="59"/>
      <c r="H48" s="59"/>
      <c r="I48" s="78"/>
    </row>
    <row r="49" spans="1:14" s="34" customFormat="1" ht="24.95" customHeight="1" x14ac:dyDescent="0.25">
      <c r="A49" s="72"/>
      <c r="B49" s="74"/>
      <c r="C49" s="76"/>
      <c r="D49" s="35" t="s">
        <v>5</v>
      </c>
      <c r="E49" s="61">
        <f>1.45*2.1*E48</f>
        <v>3.05</v>
      </c>
      <c r="F49" s="1">
        <v>0</v>
      </c>
      <c r="G49" s="59">
        <f t="shared" si="6"/>
        <v>0</v>
      </c>
      <c r="H49" s="61"/>
      <c r="I49" s="79"/>
    </row>
    <row r="50" spans="1:14" s="34" customFormat="1" ht="41.25" customHeight="1" x14ac:dyDescent="0.25">
      <c r="A50" s="27" t="s">
        <v>76</v>
      </c>
      <c r="B50" s="28"/>
      <c r="C50" s="36" t="s">
        <v>79</v>
      </c>
      <c r="D50" s="30" t="s">
        <v>5</v>
      </c>
      <c r="E50" s="56">
        <f>(E52+E54)*E51</f>
        <v>16.739999999999998</v>
      </c>
      <c r="F50" s="56">
        <v>0</v>
      </c>
      <c r="G50" s="56"/>
      <c r="H50" s="56">
        <f>E50*F50</f>
        <v>0</v>
      </c>
      <c r="I50" s="39"/>
    </row>
    <row r="51" spans="1:14" s="34" customFormat="1" ht="24.95" customHeight="1" x14ac:dyDescent="0.25">
      <c r="A51" s="71" t="s">
        <v>77</v>
      </c>
      <c r="B51" s="73"/>
      <c r="C51" s="75" t="s">
        <v>80</v>
      </c>
      <c r="D51" s="33" t="s">
        <v>7</v>
      </c>
      <c r="E51" s="59">
        <v>2</v>
      </c>
      <c r="F51" s="1"/>
      <c r="G51" s="59"/>
      <c r="H51" s="59"/>
      <c r="I51" s="77" t="s">
        <v>75</v>
      </c>
    </row>
    <row r="52" spans="1:14" s="34" customFormat="1" ht="24.95" customHeight="1" x14ac:dyDescent="0.25">
      <c r="A52" s="72"/>
      <c r="B52" s="74"/>
      <c r="C52" s="76"/>
      <c r="D52" s="33" t="s">
        <v>5</v>
      </c>
      <c r="E52" s="59">
        <f>2.65*3.16-E54</f>
        <v>2.0699999999999998</v>
      </c>
      <c r="F52" s="1">
        <v>0</v>
      </c>
      <c r="G52" s="59">
        <f t="shared" ref="G52" si="7">E52*F52</f>
        <v>0</v>
      </c>
      <c r="H52" s="59"/>
      <c r="I52" s="78"/>
    </row>
    <row r="53" spans="1:14" s="34" customFormat="1" ht="24.95" customHeight="1" x14ac:dyDescent="0.25">
      <c r="A53" s="71" t="s">
        <v>78</v>
      </c>
      <c r="B53" s="73"/>
      <c r="C53" s="75" t="s">
        <v>81</v>
      </c>
      <c r="D53" s="35" t="s">
        <v>7</v>
      </c>
      <c r="E53" s="61">
        <v>2</v>
      </c>
      <c r="F53" s="1"/>
      <c r="G53" s="59"/>
      <c r="H53" s="59"/>
      <c r="I53" s="78"/>
    </row>
    <row r="54" spans="1:14" s="34" customFormat="1" ht="24.95" customHeight="1" x14ac:dyDescent="0.25">
      <c r="A54" s="72"/>
      <c r="B54" s="74"/>
      <c r="C54" s="76"/>
      <c r="D54" s="35" t="s">
        <v>5</v>
      </c>
      <c r="E54" s="61">
        <f>1.5*2.1*E53</f>
        <v>6.3</v>
      </c>
      <c r="F54" s="1">
        <v>0</v>
      </c>
      <c r="G54" s="59">
        <f t="shared" ref="G54" si="8">E54*F54</f>
        <v>0</v>
      </c>
      <c r="H54" s="61"/>
      <c r="I54" s="79"/>
    </row>
    <row r="55" spans="1:14" s="47" customFormat="1" ht="24.95" customHeight="1" x14ac:dyDescent="0.25">
      <c r="A55" s="43"/>
      <c r="B55" s="44"/>
      <c r="C55" s="36" t="s">
        <v>13</v>
      </c>
      <c r="D55" s="45"/>
      <c r="E55" s="46"/>
      <c r="F55" s="46"/>
      <c r="G55" s="55">
        <f>SUM(G20:G54)</f>
        <v>0</v>
      </c>
      <c r="H55" s="62">
        <f>SUM(H19:H54)</f>
        <v>0</v>
      </c>
      <c r="I55" s="69"/>
    </row>
    <row r="56" spans="1:14" s="47" customFormat="1" ht="19.5" customHeight="1" x14ac:dyDescent="0.25">
      <c r="A56" s="43"/>
      <c r="B56" s="44"/>
      <c r="C56" s="36" t="s">
        <v>14</v>
      </c>
      <c r="D56" s="45"/>
      <c r="E56" s="46"/>
      <c r="F56" s="46"/>
      <c r="G56" s="108">
        <f>G55+H55</f>
        <v>0</v>
      </c>
      <c r="H56" s="109"/>
      <c r="I56" s="69"/>
    </row>
    <row r="57" spans="1:14" ht="19.5" thickBot="1" x14ac:dyDescent="0.3">
      <c r="A57" s="63"/>
      <c r="B57" s="64"/>
      <c r="C57" s="65" t="s">
        <v>15</v>
      </c>
      <c r="D57" s="66"/>
      <c r="E57" s="67"/>
      <c r="F57" s="67"/>
      <c r="G57" s="116">
        <f>G56*20/120</f>
        <v>0</v>
      </c>
      <c r="H57" s="117"/>
      <c r="I57" s="70"/>
    </row>
    <row r="58" spans="1:14" s="52" customFormat="1" ht="15.75" x14ac:dyDescent="0.25">
      <c r="A58" s="50"/>
      <c r="B58" s="50"/>
      <c r="C58" s="18"/>
      <c r="D58" s="18"/>
      <c r="E58" s="51"/>
      <c r="F58" s="51"/>
      <c r="G58" s="51"/>
      <c r="H58" s="51"/>
    </row>
    <row r="59" spans="1:14" ht="15.75" x14ac:dyDescent="0.25">
      <c r="A59" s="50"/>
    </row>
    <row r="60" spans="1:14" ht="15.75" customHeight="1" x14ac:dyDescent="0.25">
      <c r="A60" s="50"/>
      <c r="C60" s="2" t="s">
        <v>20</v>
      </c>
      <c r="D60" s="3"/>
      <c r="E60" s="3"/>
      <c r="F60" s="105" t="s">
        <v>21</v>
      </c>
      <c r="G60" s="106"/>
      <c r="I60" s="4"/>
      <c r="J60" s="4"/>
      <c r="K60" s="4"/>
      <c r="L60" s="4"/>
      <c r="M60" s="105"/>
      <c r="N60" s="106"/>
    </row>
    <row r="61" spans="1:14" ht="15.75" customHeight="1" x14ac:dyDescent="0.25">
      <c r="A61" s="50"/>
      <c r="C61" s="5" t="s">
        <v>22</v>
      </c>
      <c r="D61" s="3"/>
      <c r="E61" s="3"/>
      <c r="F61" s="107" t="s">
        <v>22</v>
      </c>
      <c r="G61" s="106"/>
      <c r="H61" s="14"/>
      <c r="I61" s="4"/>
      <c r="J61" s="4"/>
      <c r="K61" s="4"/>
      <c r="L61" s="4"/>
      <c r="M61" s="107"/>
      <c r="N61" s="106"/>
    </row>
    <row r="62" spans="1:14" ht="15.75" x14ac:dyDescent="0.25">
      <c r="A62" s="50"/>
      <c r="C62" s="5" t="s">
        <v>23</v>
      </c>
      <c r="D62" s="3"/>
      <c r="E62" s="3"/>
      <c r="F62" s="3"/>
      <c r="G62" s="6"/>
      <c r="H62" s="7"/>
      <c r="I62" s="4"/>
      <c r="J62" s="4"/>
      <c r="K62" s="4"/>
      <c r="L62" s="4"/>
      <c r="M62" s="107"/>
      <c r="N62" s="106"/>
    </row>
    <row r="63" spans="1:14" s="49" customFormat="1" ht="15.75" customHeight="1" x14ac:dyDescent="0.25">
      <c r="A63" s="32"/>
      <c r="B63" s="32"/>
      <c r="C63" s="2"/>
      <c r="D63" s="3"/>
      <c r="E63" s="3"/>
      <c r="I63" s="4"/>
      <c r="J63" s="4"/>
      <c r="K63" s="4"/>
      <c r="L63" s="4"/>
      <c r="M63" s="6"/>
      <c r="N63" s="7"/>
    </row>
    <row r="64" spans="1:14" s="49" customFormat="1" ht="15.75" x14ac:dyDescent="0.25">
      <c r="A64" s="32"/>
      <c r="B64" s="32"/>
      <c r="C64" s="8" t="s">
        <v>24</v>
      </c>
      <c r="D64" s="3"/>
      <c r="E64" s="110" t="s">
        <v>50</v>
      </c>
      <c r="F64" s="111"/>
      <c r="G64" s="112"/>
      <c r="H64" s="112"/>
      <c r="I64" s="4"/>
      <c r="J64" s="4"/>
      <c r="K64" s="4"/>
      <c r="L64" s="4"/>
      <c r="M64" s="12"/>
      <c r="N64" s="12"/>
    </row>
    <row r="65" spans="1:14" s="49" customFormat="1" ht="15.75" x14ac:dyDescent="0.25">
      <c r="A65" s="32"/>
      <c r="B65" s="32"/>
      <c r="C65" s="9" t="s">
        <v>25</v>
      </c>
      <c r="D65" s="10"/>
      <c r="E65" s="13" t="s">
        <v>26</v>
      </c>
      <c r="F65" s="13"/>
      <c r="H65" s="10"/>
      <c r="I65" s="11"/>
      <c r="J65" s="11"/>
      <c r="K65" s="11"/>
      <c r="L65" s="11"/>
      <c r="M65" s="13"/>
      <c r="N65" s="13"/>
    </row>
    <row r="66" spans="1:14" s="49" customFormat="1" ht="15.75" x14ac:dyDescent="0.25">
      <c r="A66" s="32"/>
      <c r="B66" s="32"/>
      <c r="C66" s="3"/>
      <c r="D66" s="48"/>
      <c r="E66" s="54"/>
      <c r="F66" s="54"/>
      <c r="G66" s="54"/>
      <c r="H66" s="54"/>
    </row>
    <row r="67" spans="1:14" s="49" customFormat="1" ht="19.5" customHeight="1" x14ac:dyDescent="0.25">
      <c r="A67" s="32"/>
      <c r="B67" s="32"/>
      <c r="C67" s="3"/>
      <c r="D67" s="48"/>
      <c r="E67" s="53"/>
      <c r="F67" s="53"/>
      <c r="G67" s="53"/>
      <c r="H67" s="53"/>
    </row>
  </sheetData>
  <mergeCells count="74">
    <mergeCell ref="E64:H64"/>
    <mergeCell ref="F61:G61"/>
    <mergeCell ref="I15:I18"/>
    <mergeCell ref="I20:I23"/>
    <mergeCell ref="I25:I28"/>
    <mergeCell ref="I30:I33"/>
    <mergeCell ref="I35:I36"/>
    <mergeCell ref="I38:I39"/>
    <mergeCell ref="I41:I44"/>
    <mergeCell ref="I46:I49"/>
    <mergeCell ref="G57:H57"/>
    <mergeCell ref="M60:N60"/>
    <mergeCell ref="M61:N61"/>
    <mergeCell ref="M62:N62"/>
    <mergeCell ref="F60:G60"/>
    <mergeCell ref="G56:H56"/>
    <mergeCell ref="A35:A36"/>
    <mergeCell ref="B35:B36"/>
    <mergeCell ref="C35:C36"/>
    <mergeCell ref="A38:A39"/>
    <mergeCell ref="B38:B39"/>
    <mergeCell ref="C38:C39"/>
    <mergeCell ref="A48:A49"/>
    <mergeCell ref="B48:B49"/>
    <mergeCell ref="C48:C49"/>
    <mergeCell ref="A41:A42"/>
    <mergeCell ref="B41:B42"/>
    <mergeCell ref="C41:C42"/>
    <mergeCell ref="A43:A44"/>
    <mergeCell ref="B43:B44"/>
    <mergeCell ref="C43:C44"/>
    <mergeCell ref="A46:A47"/>
    <mergeCell ref="B46:B47"/>
    <mergeCell ref="C46:C47"/>
    <mergeCell ref="A32:A33"/>
    <mergeCell ref="B32:B33"/>
    <mergeCell ref="C32:C33"/>
    <mergeCell ref="A30:A31"/>
    <mergeCell ref="B30:B31"/>
    <mergeCell ref="C30:C31"/>
    <mergeCell ref="A22:A23"/>
    <mergeCell ref="B22:B23"/>
    <mergeCell ref="C22:C23"/>
    <mergeCell ref="A11:H12"/>
    <mergeCell ref="A13:H13"/>
    <mergeCell ref="A15:A18"/>
    <mergeCell ref="B15:B18"/>
    <mergeCell ref="C15:C18"/>
    <mergeCell ref="D15:D18"/>
    <mergeCell ref="E15:E17"/>
    <mergeCell ref="F15:F18"/>
    <mergeCell ref="G15:G18"/>
    <mergeCell ref="H15:H18"/>
    <mergeCell ref="A20:A21"/>
    <mergeCell ref="B20:B21"/>
    <mergeCell ref="C20:C21"/>
    <mergeCell ref="C27:C28"/>
    <mergeCell ref="B27:B28"/>
    <mergeCell ref="A27:A28"/>
    <mergeCell ref="C25:C26"/>
    <mergeCell ref="B25:B26"/>
    <mergeCell ref="A25:A26"/>
    <mergeCell ref="D32:D33"/>
    <mergeCell ref="E32:E33"/>
    <mergeCell ref="F32:F33"/>
    <mergeCell ref="G32:G33"/>
    <mergeCell ref="H32:H33"/>
    <mergeCell ref="A51:A52"/>
    <mergeCell ref="B51:B52"/>
    <mergeCell ref="C51:C52"/>
    <mergeCell ref="I51:I54"/>
    <mergeCell ref="A53:A54"/>
    <mergeCell ref="B53:B54"/>
    <mergeCell ref="C53:C54"/>
  </mergeCells>
  <conditionalFormatting sqref="E21:E23 H21:H23">
    <cfRule type="cellIs" dxfId="40" priority="56" operator="lessThan">
      <formula>0</formula>
    </cfRule>
  </conditionalFormatting>
  <conditionalFormatting sqref="E19:E20 G19:H20 G21:G23">
    <cfRule type="cellIs" dxfId="39" priority="57" operator="lessThan">
      <formula>0</formula>
    </cfRule>
  </conditionalFormatting>
  <conditionalFormatting sqref="E24:H24 E25 H25">
    <cfRule type="cellIs" dxfId="38" priority="54" operator="lessThan">
      <formula>0</formula>
    </cfRule>
  </conditionalFormatting>
  <conditionalFormatting sqref="E36 H36">
    <cfRule type="cellIs" dxfId="37" priority="50" operator="lessThan">
      <formula>0</formula>
    </cfRule>
  </conditionalFormatting>
  <conditionalFormatting sqref="E26 H26">
    <cfRule type="cellIs" dxfId="36" priority="53" operator="lessThan">
      <formula>0</formula>
    </cfRule>
  </conditionalFormatting>
  <conditionalFormatting sqref="E35 E34:G34 H35">
    <cfRule type="cellIs" dxfId="35" priority="51" operator="lessThan">
      <formula>0</formula>
    </cfRule>
  </conditionalFormatting>
  <conditionalFormatting sqref="E38 E37:G37 H38">
    <cfRule type="cellIs" dxfId="34" priority="48" operator="lessThan">
      <formula>0</formula>
    </cfRule>
  </conditionalFormatting>
  <conditionalFormatting sqref="E46 E45:G45 H46">
    <cfRule type="cellIs" dxfId="33" priority="42" operator="lessThan">
      <formula>0</formula>
    </cfRule>
  </conditionalFormatting>
  <conditionalFormatting sqref="E41 E40:G40 H41">
    <cfRule type="cellIs" dxfId="32" priority="45" operator="lessThan">
      <formula>0</formula>
    </cfRule>
  </conditionalFormatting>
  <conditionalFormatting sqref="E39 H39">
    <cfRule type="cellIs" dxfId="31" priority="47" operator="lessThan">
      <formula>0</formula>
    </cfRule>
  </conditionalFormatting>
  <conditionalFormatting sqref="H42">
    <cfRule type="cellIs" dxfId="30" priority="44" operator="lessThan">
      <formula>0</formula>
    </cfRule>
  </conditionalFormatting>
  <conditionalFormatting sqref="E47 H47">
    <cfRule type="cellIs" dxfId="29" priority="41" operator="lessThan">
      <formula>0</formula>
    </cfRule>
  </conditionalFormatting>
  <conditionalFormatting sqref="E55:F57">
    <cfRule type="cellIs" dxfId="28" priority="39" operator="lessThan">
      <formula>0</formula>
    </cfRule>
  </conditionalFormatting>
  <conditionalFormatting sqref="E27:E28 H27:H28">
    <cfRule type="cellIs" dxfId="27" priority="37" operator="lessThan">
      <formula>0</formula>
    </cfRule>
  </conditionalFormatting>
  <conditionalFormatting sqref="H43:H44">
    <cfRule type="cellIs" dxfId="26" priority="35" operator="lessThan">
      <formula>0</formula>
    </cfRule>
  </conditionalFormatting>
  <conditionalFormatting sqref="E48:E49 H48:H49">
    <cfRule type="cellIs" dxfId="25" priority="33" operator="lessThan">
      <formula>0</formula>
    </cfRule>
  </conditionalFormatting>
  <conditionalFormatting sqref="E30 E29:G29 H30">
    <cfRule type="cellIs" dxfId="24" priority="31" operator="lessThan">
      <formula>0</formula>
    </cfRule>
  </conditionalFormatting>
  <conditionalFormatting sqref="E31 H31">
    <cfRule type="cellIs" dxfId="23" priority="30" operator="lessThan">
      <formula>0</formula>
    </cfRule>
  </conditionalFormatting>
  <conditionalFormatting sqref="H32">
    <cfRule type="cellIs" dxfId="22" priority="28" operator="lessThan">
      <formula>0</formula>
    </cfRule>
  </conditionalFormatting>
  <conditionalFormatting sqref="G25:G28">
    <cfRule type="cellIs" dxfId="21" priority="27" operator="lessThan">
      <formula>0</formula>
    </cfRule>
  </conditionalFormatting>
  <conditionalFormatting sqref="H29">
    <cfRule type="cellIs" dxfId="20" priority="26" operator="lessThan">
      <formula>0</formula>
    </cfRule>
  </conditionalFormatting>
  <conditionalFormatting sqref="H34">
    <cfRule type="cellIs" dxfId="19" priority="25" operator="lessThan">
      <formula>0</formula>
    </cfRule>
  </conditionalFormatting>
  <conditionalFormatting sqref="H37">
    <cfRule type="cellIs" dxfId="18" priority="24" operator="lessThan">
      <formula>0</formula>
    </cfRule>
  </conditionalFormatting>
  <conditionalFormatting sqref="H40">
    <cfRule type="cellIs" dxfId="17" priority="23" operator="lessThan">
      <formula>0</formula>
    </cfRule>
  </conditionalFormatting>
  <conditionalFormatting sqref="H45">
    <cfRule type="cellIs" dxfId="16" priority="22" operator="lessThan">
      <formula>0</formula>
    </cfRule>
  </conditionalFormatting>
  <conditionalFormatting sqref="G30:G32">
    <cfRule type="cellIs" dxfId="15" priority="21" operator="lessThan">
      <formula>0</formula>
    </cfRule>
  </conditionalFormatting>
  <conditionalFormatting sqref="G35:G36">
    <cfRule type="cellIs" dxfId="14" priority="20" operator="lessThan">
      <formula>0</formula>
    </cfRule>
  </conditionalFormatting>
  <conditionalFormatting sqref="G38:G39">
    <cfRule type="cellIs" dxfId="13" priority="19" operator="lessThan">
      <formula>0</formula>
    </cfRule>
  </conditionalFormatting>
  <conditionalFormatting sqref="G41:G44">
    <cfRule type="cellIs" dxfId="12" priority="18" operator="lessThan">
      <formula>0</formula>
    </cfRule>
  </conditionalFormatting>
  <conditionalFormatting sqref="G46:G49">
    <cfRule type="cellIs" dxfId="11" priority="17" operator="lessThan">
      <formula>0</formula>
    </cfRule>
  </conditionalFormatting>
  <conditionalFormatting sqref="F19">
    <cfRule type="cellIs" dxfId="10" priority="16" operator="lessThan">
      <formula>0</formula>
    </cfRule>
  </conditionalFormatting>
  <conditionalFormatting sqref="I55:I57">
    <cfRule type="cellIs" dxfId="9" priority="15" operator="lessThan">
      <formula>0</formula>
    </cfRule>
  </conditionalFormatting>
  <conditionalFormatting sqref="H50">
    <cfRule type="cellIs" dxfId="8" priority="8" operator="lessThan">
      <formula>0</formula>
    </cfRule>
  </conditionalFormatting>
  <conditionalFormatting sqref="E42:E44">
    <cfRule type="cellIs" dxfId="7" priority="12" operator="lessThan">
      <formula>0</formula>
    </cfRule>
  </conditionalFormatting>
  <conditionalFormatting sqref="G51:G54">
    <cfRule type="cellIs" dxfId="6" priority="7" operator="lessThan">
      <formula>0</formula>
    </cfRule>
  </conditionalFormatting>
  <conditionalFormatting sqref="F50:G50 H51">
    <cfRule type="cellIs" dxfId="5" priority="11" operator="lessThan">
      <formula>0</formula>
    </cfRule>
  </conditionalFormatting>
  <conditionalFormatting sqref="H52">
    <cfRule type="cellIs" dxfId="4" priority="10" operator="lessThan">
      <formula>0</formula>
    </cfRule>
  </conditionalFormatting>
  <conditionalFormatting sqref="H53:H54">
    <cfRule type="cellIs" dxfId="3" priority="9" operator="lessThan">
      <formula>0</formula>
    </cfRule>
  </conditionalFormatting>
  <conditionalFormatting sqref="E50:E51">
    <cfRule type="cellIs" dxfId="2" priority="3" operator="lessThan">
      <formula>0</formula>
    </cfRule>
  </conditionalFormatting>
  <conditionalFormatting sqref="E52">
    <cfRule type="cellIs" dxfId="1" priority="2" operator="lessThan">
      <formula>0</formula>
    </cfRule>
  </conditionalFormatting>
  <conditionalFormatting sqref="E53:E5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Тимошенко Максим Сергеевич</dc:creator>
  <cp:lastModifiedBy>Король Татьяна Георгиевна</cp:lastModifiedBy>
  <cp:lastPrinted>2024-02-05T13:43:46Z</cp:lastPrinted>
  <dcterms:created xsi:type="dcterms:W3CDTF">2024-02-05T12:33:40Z</dcterms:created>
  <dcterms:modified xsi:type="dcterms:W3CDTF">2024-10-18T09:29:44Z</dcterms:modified>
</cp:coreProperties>
</file>